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 месяца" sheetId="1" state="visible" r:id="rId1"/>
    <sheet xmlns:r="http://schemas.openxmlformats.org/officeDocument/2006/relationships" name="По канал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 ₽"/>
  </numFmts>
  <fonts count="8">
    <font>
      <name val="Calibri"/>
      <family val="2"/>
      <color theme="1"/>
      <sz val="11"/>
      <scheme val="minor"/>
    </font>
    <font>
      <name val="Arial"/>
      <b val="1"/>
      <color rgb="000A0A0A"/>
      <sz val="16"/>
    </font>
    <font>
      <name val="Arial"/>
      <i val="1"/>
      <color rgb="008A857C"/>
      <sz val="9"/>
    </font>
    <font>
      <name val="Arial"/>
      <b val="1"/>
      <color rgb="000A0A0A"/>
      <sz val="12"/>
    </font>
    <font>
      <name val="Arial"/>
      <b val="1"/>
      <color rgb="00FFFFFF"/>
      <sz val="10"/>
    </font>
    <font>
      <name val="Arial"/>
      <color rgb="000A0A0A"/>
      <sz val="10"/>
    </font>
    <font>
      <name val="Arial"/>
      <color rgb="008A857C"/>
      <sz val="9"/>
    </font>
    <font>
      <name val="Arial"/>
      <b val="1"/>
      <color rgb="000A0A0A"/>
      <sz val="10"/>
    </font>
  </fonts>
  <fills count="5">
    <fill>
      <patternFill/>
    </fill>
    <fill>
      <patternFill patternType="gray125"/>
    </fill>
    <fill>
      <patternFill patternType="solid">
        <fgColor rgb="00FF3B1D"/>
      </patternFill>
    </fill>
    <fill>
      <patternFill patternType="solid">
        <fgColor rgb="00DCEBF7"/>
      </patternFill>
    </fill>
    <fill>
      <patternFill patternType="solid">
        <fgColor rgb="00EAE5DA"/>
      </patternFill>
    </fill>
  </fills>
  <borders count="5">
    <border>
      <left/>
      <right/>
      <top/>
      <bottom/>
      <diagonal/>
    </border>
    <border>
      <left style="thin">
        <color rgb="00D8D2C6"/>
      </left>
      <right style="thin">
        <color rgb="00D8D2C6"/>
      </right>
      <top style="thin">
        <color rgb="00D8D2C6"/>
      </top>
      <bottom style="thin">
        <color rgb="00D8D2C6"/>
      </bottom>
    </border>
    <border>
      <left/>
      <right/>
      <top style="thin">
        <color rgb="00D8D2C6"/>
      </top>
      <bottom/>
      <diagonal/>
    </border>
    <border>
      <left/>
      <right style="thin">
        <color rgb="00D8D2C6"/>
      </right>
      <top style="thin">
        <color rgb="00D8D2C6"/>
      </top>
      <bottom/>
      <diagonal/>
    </border>
    <border>
      <left/>
      <right style="thin">
        <color rgb="00D8D2C6"/>
      </right>
      <top style="thin">
        <color rgb="00D8D2C6"/>
      </top>
      <bottom style="thin">
        <color rgb="00D8D2C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3" fontId="5" fillId="3" borderId="1" pivotButton="0" quotePrefix="0" xfId="0"/>
    <xf numFmtId="0" fontId="5" fillId="0" borderId="1" applyAlignment="1" pivotButton="0" quotePrefix="0" xfId="0">
      <alignment horizontal="center"/>
    </xf>
    <xf numFmtId="0" fontId="6" fillId="0" borderId="1" pivotButton="0" quotePrefix="0" xfId="0"/>
    <xf numFmtId="164" fontId="5" fillId="0" borderId="1" applyAlignment="1" pivotButton="0" quotePrefix="0" xfId="0">
      <alignment horizontal="center"/>
    </xf>
    <xf numFmtId="0" fontId="0" fillId="0" borderId="4" pivotButton="0" quotePrefix="0" xfId="0"/>
    <xf numFmtId="165" fontId="5" fillId="3" borderId="1" pivotButton="0" quotePrefix="0" xfId="0"/>
    <xf numFmtId="164" fontId="5" fillId="3" borderId="1" pivotButton="0" quotePrefix="0" xfId="0"/>
    <xf numFmtId="165" fontId="7" fillId="0" borderId="1" pivotButton="0" quotePrefix="0" xfId="0"/>
    <xf numFmtId="164" fontId="7" fillId="0" borderId="1" pivotButton="0" quotePrefix="0" xfId="0"/>
    <xf numFmtId="165" fontId="0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0" fontId="7" fillId="4" borderId="1" pivotButton="0" quotePrefix="0" xfId="0"/>
    <xf numFmtId="165" fontId="7" fillId="4" borderId="1" pivotButton="0" quotePrefix="0" xfId="0"/>
    <xf numFmtId="3" fontId="7" fillId="4" borderId="1" pivotButton="0" quotePrefix="0" xfId="0"/>
    <xf numFmtId="164" fontId="7" fillId="4" borderId="1" pivotButton="0" quotePrefix="0" xfId="0"/>
  </cellXfs>
  <cellStyles count="1">
    <cellStyle name="Normal" xfId="0" builtinId="0" hidden="0"/>
  </cellStyles>
  <dxfs count="2">
    <dxf>
      <font>
        <b val="1"/>
        <color rgb="00B3271A"/>
      </font>
      <fill>
        <patternFill patternType="solid">
          <fgColor rgb="00F8D7D2"/>
        </patternFill>
      </fill>
    </dxf>
    <dxf>
      <font>
        <b val="1"/>
        <color rgb="001B7F4B"/>
      </font>
      <fill>
        <patternFill patternType="solid">
          <fgColor rgb="00D6EFD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8" customWidth="1" min="3" max="3"/>
    <col width="18" customWidth="1" min="4" max="4"/>
    <col width="40" customWidth="1" min="5" max="5"/>
  </cols>
  <sheetData>
    <row r="2">
      <c r="B2" s="1" t="inlineStr">
        <is>
          <t>Маркетинговый отчёт — сводка месяца</t>
        </is>
      </c>
    </row>
    <row r="3">
      <c r="B3" s="2" t="inlineStr">
        <is>
          <t>Шаблон Максима Юдина, маркетолога-экономиста · m-yudin.ru. Голубым — что вписываете руками, остальное считается само.</t>
        </is>
      </c>
    </row>
    <row r="5">
      <c r="B5" s="3" t="inlineStr">
        <is>
          <t>Воронка: от показа до денег</t>
        </is>
      </c>
    </row>
    <row r="6">
      <c r="B6" s="4" t="inlineStr">
        <is>
          <t>Этап</t>
        </is>
      </c>
      <c r="C6" s="4" t="inlineStr">
        <is>
          <t>Количество</t>
        </is>
      </c>
      <c r="D6" s="4" t="inlineStr">
        <is>
          <t>Конверсия шага</t>
        </is>
      </c>
      <c r="E6" s="4" t="inlineStr">
        <is>
          <t>О чём смотреть</t>
        </is>
      </c>
    </row>
    <row r="7">
      <c r="B7" s="5" t="inlineStr">
        <is>
          <t>Показы</t>
        </is>
      </c>
      <c r="C7" s="6" t="n">
        <v>120000</v>
      </c>
      <c r="D7" s="7" t="inlineStr">
        <is>
          <t>—</t>
        </is>
      </c>
      <c r="E7" s="8" t="inlineStr">
        <is>
          <t>Охват. Сам по себе ничего не стоит</t>
        </is>
      </c>
    </row>
    <row r="8">
      <c r="B8" s="5" t="inlineStr">
        <is>
          <t>Клики</t>
        </is>
      </c>
      <c r="C8" s="6" t="n">
        <v>3600</v>
      </c>
      <c r="D8" s="9">
        <f>IF(C7=0,0,C8/C7)</f>
        <v/>
      </c>
      <c r="E8" s="8" t="inlineStr">
        <is>
          <t>CTR = клики / показы</t>
        </is>
      </c>
    </row>
    <row r="9">
      <c r="B9" s="5" t="inlineStr">
        <is>
          <t>Заявки (лиды)</t>
        </is>
      </c>
      <c r="C9" s="6" t="n">
        <v>430</v>
      </c>
      <c r="D9" s="9">
        <f>IF(C8=0,0,C9/C8)</f>
        <v/>
      </c>
      <c r="E9" s="8" t="inlineStr">
        <is>
          <t>Конверсия сайта в заявку</t>
        </is>
      </c>
    </row>
    <row r="10">
      <c r="B10" s="5" t="inlineStr">
        <is>
          <t>Дошли до продавца</t>
        </is>
      </c>
      <c r="C10" s="6" t="n">
        <v>300</v>
      </c>
      <c r="D10" s="9">
        <f>IF(C9=0,0,C10/C9)</f>
        <v/>
      </c>
      <c r="E10" s="8" t="inlineStr">
        <is>
          <t>Доходимость — где теряется больше всего</t>
        </is>
      </c>
    </row>
    <row r="11">
      <c r="B11" s="5" t="inlineStr">
        <is>
          <t>Оплаты</t>
        </is>
      </c>
      <c r="C11" s="6" t="n">
        <v>54</v>
      </c>
      <c r="D11" s="9">
        <f>IF(C10=0,0,C11/C10)</f>
        <v/>
      </c>
      <c r="E11" s="8" t="inlineStr">
        <is>
          <t>Это и есть результат, а не заявки</t>
        </is>
      </c>
    </row>
    <row r="13">
      <c r="B13" s="3" t="inlineStr">
        <is>
          <t>Деньги: что реально заработали</t>
        </is>
      </c>
    </row>
    <row r="14">
      <c r="B14" s="4" t="inlineStr">
        <is>
          <t>Показатель</t>
        </is>
      </c>
      <c r="C14" s="4" t="inlineStr">
        <is>
          <t>Значение</t>
        </is>
      </c>
      <c r="D14" s="4" t="inlineStr"/>
      <c r="E14" s="10" t="n"/>
    </row>
    <row r="15">
      <c r="B15" s="5" t="inlineStr">
        <is>
          <t>Расход на маркетинг</t>
        </is>
      </c>
      <c r="C15" s="11" t="n">
        <v>300000</v>
      </c>
    </row>
    <row r="16">
      <c r="B16" s="5" t="inlineStr">
        <is>
          <t>Выручка с маркетинга</t>
        </is>
      </c>
      <c r="C16" s="11" t="n">
        <v>8835000</v>
      </c>
    </row>
    <row r="17">
      <c r="B17" s="5" t="inlineStr">
        <is>
          <t>Маржинальность, %</t>
        </is>
      </c>
      <c r="C17" s="12" t="n">
        <v>0.32</v>
      </c>
    </row>
    <row r="18">
      <c r="B18" s="5" t="inlineStr">
        <is>
          <t>Валовая прибыль</t>
        </is>
      </c>
      <c r="C18" s="13">
        <f>C16*C17</f>
        <v/>
      </c>
    </row>
    <row r="19">
      <c r="B19" s="5" t="inlineStr">
        <is>
          <t>Средний чек</t>
        </is>
      </c>
      <c r="C19" s="13">
        <f>IF(C11=0,0,C16/C11)</f>
        <v/>
      </c>
    </row>
    <row r="20">
      <c r="B20" s="5" t="inlineStr">
        <is>
          <t>CAC (за оплатившего)</t>
        </is>
      </c>
      <c r="C20" s="13">
        <f>IF(C11=0,0,C15/C11)</f>
        <v/>
      </c>
    </row>
    <row r="21">
      <c r="B21" s="5" t="inlineStr">
        <is>
          <t>ДРР (расход / выручка)</t>
        </is>
      </c>
      <c r="C21" s="14">
        <f>IF(C16=0,0,C15/C16)</f>
        <v/>
      </c>
    </row>
    <row r="22">
      <c r="B22" s="5" t="inlineStr">
        <is>
          <t>ROMI (прибыль на рубль)</t>
        </is>
      </c>
      <c r="C22" s="14">
        <f>IF(C15=0,0,(C18-C15)/C15)</f>
        <v/>
      </c>
    </row>
    <row r="24">
      <c r="B24" s="2" t="inlineStr">
        <is>
          <t>Главная строка отчёта — не «стоимость заявки», а CAC за оплатившего и ROMI. Если ROMI &lt; 0 — канал работает в минус.</t>
        </is>
      </c>
    </row>
  </sheetData>
  <mergeCells count="9">
    <mergeCell ref="D20:E20"/>
    <mergeCell ref="D16:E16"/>
    <mergeCell ref="D15:E15"/>
    <mergeCell ref="D19:E19"/>
    <mergeCell ref="D14:E14"/>
    <mergeCell ref="D22:E22"/>
    <mergeCell ref="D18:E18"/>
    <mergeCell ref="D17:E17"/>
    <mergeCell ref="D21:E21"/>
  </mergeCells>
  <conditionalFormatting sqref="C22">
    <cfRule type="cellIs" priority="1" operator="lessThan" dxfId="0">
      <formula>0</formula>
    </cfRule>
    <cfRule type="cellIs" priority="2" operator="greaterThanOrEqual" dxfId="1">
      <formula>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L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4" customWidth="1" min="3" max="3"/>
    <col width="11" customWidth="1" min="4" max="4"/>
    <col width="11" customWidth="1" min="5" max="5"/>
    <col width="11" customWidth="1" min="6" max="6"/>
    <col width="15" customWidth="1" min="7" max="7"/>
    <col width="13" customWidth="1" min="8" max="8"/>
    <col width="13" customWidth="1" min="9" max="9"/>
    <col width="11" customWidth="1" min="10" max="10"/>
    <col width="11" customWidth="1" min="11" max="11"/>
    <col width="18" customWidth="1" min="12" max="12"/>
  </cols>
  <sheetData>
    <row r="2">
      <c r="B2" s="1" t="inlineStr">
        <is>
          <t>Разбивка по каналам</t>
        </is>
      </c>
    </row>
    <row r="3">
      <c r="B3" s="2" t="inlineStr">
        <is>
          <t>Вписываете расход и факт по каждому каналу — CAC, ДРР, ROMI и статус считаются сами. Усреднять каналы нельзя: один кормит, другой доедает.</t>
        </is>
      </c>
    </row>
    <row r="5">
      <c r="B5" s="4" t="inlineStr">
        <is>
          <t>Канал</t>
        </is>
      </c>
      <c r="C5" s="4" t="inlineStr">
        <is>
          <t>Расход</t>
        </is>
      </c>
      <c r="D5" s="4" t="inlineStr">
        <is>
          <t>Клики</t>
        </is>
      </c>
      <c r="E5" s="4" t="inlineStr">
        <is>
          <t>Заявки</t>
        </is>
      </c>
      <c r="F5" s="4" t="inlineStr">
        <is>
          <t>Оплаты</t>
        </is>
      </c>
      <c r="G5" s="4" t="inlineStr">
        <is>
          <t>Выручка</t>
        </is>
      </c>
      <c r="H5" s="4" t="inlineStr">
        <is>
          <t>CPL</t>
        </is>
      </c>
      <c r="I5" s="4" t="inlineStr">
        <is>
          <t>CAC</t>
        </is>
      </c>
      <c r="J5" s="4" t="inlineStr">
        <is>
          <t>ДРР</t>
        </is>
      </c>
      <c r="K5" s="4" t="inlineStr">
        <is>
          <t>ROMI</t>
        </is>
      </c>
      <c r="L5" s="4" t="inlineStr">
        <is>
          <t>Статус</t>
        </is>
      </c>
    </row>
    <row r="6">
      <c r="B6" s="5" t="inlineStr">
        <is>
          <t>Яндекс Директ</t>
        </is>
      </c>
      <c r="C6" s="11" t="n">
        <v>120000</v>
      </c>
      <c r="D6" s="6" t="n">
        <v>1500</v>
      </c>
      <c r="E6" s="6" t="n">
        <v>180</v>
      </c>
      <c r="F6" s="6" t="n">
        <v>28</v>
      </c>
      <c r="G6" s="11" t="n">
        <v>5040000</v>
      </c>
      <c r="H6" s="15">
        <f>IF(E6=0,0,C6/E6)</f>
        <v/>
      </c>
      <c r="I6" s="15">
        <f>IF(F6=0,"",C6/F6)</f>
        <v/>
      </c>
      <c r="J6" s="16">
        <f>IF(G6=0,0,C6/G6)</f>
        <v/>
      </c>
      <c r="K6" s="16">
        <f>IF(C6=0,0,(G6*0.32-C6)/C6)</f>
        <v/>
      </c>
      <c r="L6" s="17">
        <f>IF(K6&lt;0,"убыточный","прибыльный")</f>
        <v/>
      </c>
    </row>
    <row r="7">
      <c r="B7" s="5" t="inlineStr">
        <is>
          <t>Таргет VK</t>
        </is>
      </c>
      <c r="C7" s="11" t="n">
        <v>70000</v>
      </c>
      <c r="D7" s="6" t="n">
        <v>900</v>
      </c>
      <c r="E7" s="6" t="n">
        <v>110</v>
      </c>
      <c r="F7" s="6" t="n">
        <v>12</v>
      </c>
      <c r="G7" s="11" t="n">
        <v>1680000</v>
      </c>
      <c r="H7" s="15">
        <f>IF(E7=0,0,C7/E7)</f>
        <v/>
      </c>
      <c r="I7" s="15">
        <f>IF(F7=0,"",C7/F7)</f>
        <v/>
      </c>
      <c r="J7" s="16">
        <f>IF(G7=0,0,C7/G7)</f>
        <v/>
      </c>
      <c r="K7" s="16">
        <f>IF(C7=0,0,(G7*0.32-C7)/C7)</f>
        <v/>
      </c>
      <c r="L7" s="17">
        <f>IF(K7&lt;0,"убыточный","прибыльный")</f>
        <v/>
      </c>
    </row>
    <row r="8">
      <c r="B8" s="5" t="inlineStr">
        <is>
          <t>SEO</t>
        </is>
      </c>
      <c r="C8" s="11" t="n">
        <v>40000</v>
      </c>
      <c r="D8" s="6" t="n">
        <v>700</v>
      </c>
      <c r="E8" s="6" t="n">
        <v>90</v>
      </c>
      <c r="F8" s="6" t="n">
        <v>11</v>
      </c>
      <c r="G8" s="11" t="n">
        <v>1980000</v>
      </c>
      <c r="H8" s="15">
        <f>IF(E8=0,0,C8/E8)</f>
        <v/>
      </c>
      <c r="I8" s="15">
        <f>IF(F8=0,"",C8/F8)</f>
        <v/>
      </c>
      <c r="J8" s="16">
        <f>IF(G8=0,0,C8/G8)</f>
        <v/>
      </c>
      <c r="K8" s="16">
        <f>IF(C8=0,0,(G8*0.32-C8)/C8)</f>
        <v/>
      </c>
      <c r="L8" s="17">
        <f>IF(K8&lt;0,"убыточный","прибыльный")</f>
        <v/>
      </c>
    </row>
    <row r="9">
      <c r="B9" s="5" t="inlineStr">
        <is>
          <t>Авито</t>
        </is>
      </c>
      <c r="C9" s="11" t="n">
        <v>70000</v>
      </c>
      <c r="D9" s="6" t="n">
        <v>500</v>
      </c>
      <c r="E9" s="6" t="n">
        <v>50</v>
      </c>
      <c r="F9" s="6" t="n">
        <v>3</v>
      </c>
      <c r="G9" s="11" t="n">
        <v>135000</v>
      </c>
      <c r="H9" s="15">
        <f>IF(E9=0,0,C9/E9)</f>
        <v/>
      </c>
      <c r="I9" s="15">
        <f>IF(F9=0,"",C9/F9)</f>
        <v/>
      </c>
      <c r="J9" s="16">
        <f>IF(G9=0,0,C9/G9)</f>
        <v/>
      </c>
      <c r="K9" s="16">
        <f>IF(C9=0,0,(G9*0.32-C9)/C9)</f>
        <v/>
      </c>
      <c r="L9" s="17">
        <f>IF(K9&lt;0,"убыточный","прибыльный")</f>
        <v/>
      </c>
    </row>
    <row r="10">
      <c r="B10" s="18" t="inlineStr">
        <is>
          <t>Итого</t>
        </is>
      </c>
      <c r="C10" s="19">
        <f>SUM(C6:C9)</f>
        <v/>
      </c>
      <c r="D10" s="20">
        <f>SUM(D6:D9)</f>
        <v/>
      </c>
      <c r="E10" s="20">
        <f>SUM(E6:E9)</f>
        <v/>
      </c>
      <c r="F10" s="20">
        <f>SUM(F6:F9)</f>
        <v/>
      </c>
      <c r="G10" s="19">
        <f>SUM(G6:G9)</f>
        <v/>
      </c>
      <c r="H10" s="18" t="n"/>
      <c r="I10" s="19">
        <f>IF(F10=0,0,C10/F10)</f>
        <v/>
      </c>
      <c r="J10" s="21">
        <f>IF(G10=0,0,C10/G10)</f>
        <v/>
      </c>
      <c r="K10" s="21">
        <f>IF(C10=0,0,(G10*0.32-C10)/C10)</f>
        <v/>
      </c>
      <c r="L10" s="18" t="n"/>
    </row>
    <row r="12">
      <c r="B12" s="2" t="inlineStr">
        <is>
          <t>Красным — убыточные каналы (ROMI &lt; 0). Маржинальность для расчёта ROMI = 32% (поставьте свою в сводке).</t>
        </is>
      </c>
    </row>
  </sheetData>
  <conditionalFormatting sqref="K6:K9">
    <cfRule type="cellIs" priority="1" operator="lessThan" dxfId="0">
      <formula>0</formula>
    </cfRule>
    <cfRule type="cellIs" priority="2" operator="greaterThanOrEqual" dxfId="1">
      <formula>0.5</formula>
    </cfRule>
  </conditionalFormatting>
  <conditionalFormatting sqref="L6:L9">
    <cfRule type="expression" priority="3" dxfId="0">
      <formula>$K6&lt;0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2026-10-13T11:11:38Z</dcterms:created>
  <dcterms:modified xmlns:dcterms="http://purl.org/dc/terms/" xmlns:xsi="http://www.w3.org/2001/XMLSchema-instance" xsi:type="dcterms:W3CDTF">2026-10-13T11:11:38Z</dcterms:modified>
</cp:coreProperties>
</file>